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Funding Scenario" sheetId="1" r:id="rId1"/>
    <sheet name="Sheet 2" sheetId="2" r:id="rId2"/>
    <sheet name="Sheet3" sheetId="3" r:id="rId3"/>
  </sheets>
  <definedNames>
    <definedName name="_xlnm.Print_Area" localSheetId="0">'Funding Scenario'!$A$1:$Q$30</definedName>
  </definedNames>
  <calcPr fullCalcOnLoad="1"/>
</workbook>
</file>

<file path=xl/sharedStrings.xml><?xml version="1.0" encoding="utf-8"?>
<sst xmlns="http://schemas.openxmlformats.org/spreadsheetml/2006/main" count="31" uniqueCount="29">
  <si>
    <t>% score range</t>
  </si>
  <si>
    <t>Number of applications</t>
  </si>
  <si>
    <t>95-100</t>
  </si>
  <si>
    <t>90-100</t>
  </si>
  <si>
    <t>83-100</t>
  </si>
  <si>
    <t xml:space="preserve"> </t>
  </si>
  <si>
    <t>70-100</t>
  </si>
  <si>
    <t>60-100</t>
  </si>
  <si>
    <t>55-100</t>
  </si>
  <si>
    <t>50-100</t>
  </si>
  <si>
    <t>Number              1st stage successful</t>
  </si>
  <si>
    <t>Total budget:</t>
  </si>
  <si>
    <t>Small Grants</t>
  </si>
  <si>
    <t>63-100</t>
  </si>
  <si>
    <t>Value of eligible grants applied for</t>
  </si>
  <si>
    <t>45-100</t>
  </si>
  <si>
    <t>40-100</t>
  </si>
  <si>
    <t>30-100</t>
  </si>
  <si>
    <t>65-100</t>
  </si>
  <si>
    <t xml:space="preserve">                                                                         % Grant allocated</t>
  </si>
  <si>
    <t>80-100</t>
  </si>
  <si>
    <t>75-100</t>
  </si>
  <si>
    <t>73-100</t>
  </si>
  <si>
    <t>35-100</t>
  </si>
  <si>
    <t>33-100</t>
  </si>
  <si>
    <t xml:space="preserve">OBG renewals: </t>
  </si>
  <si>
    <t>Infrastructure services:</t>
  </si>
  <si>
    <t>Budget available:</t>
  </si>
  <si>
    <t>Appendix 2: Funding scenarios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</si>
</sst>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6" fontId="1" fillId="0" borderId="0" xfId="0" applyNumberFormat="1" applyFont="1" applyAlignment="1">
      <alignment horizontal="right" vertical="top"/>
    </xf>
    <xf numFmtId="6" fontId="1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165" fontId="4" fillId="0" borderId="0" xfId="0" applyNumberFormat="1" applyFont="1" applyFill="1" applyBorder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165" fontId="4" fillId="0" borderId="0" xfId="0" applyNumberFormat="1" applyFont="1" applyAlignment="1">
      <alignment/>
    </xf>
    <xf numFmtId="6" fontId="4" fillId="0" borderId="0" xfId="0" applyNumberFormat="1" applyFont="1" applyFill="1" applyBorder="1" applyAlignment="1">
      <alignment horizontal="right" vertical="top"/>
    </xf>
    <xf numFmtId="165" fontId="4" fillId="0" borderId="0" xfId="0" applyNumberFormat="1" applyFont="1" applyFill="1" applyAlignment="1">
      <alignment horizontal="right" vertical="top"/>
    </xf>
    <xf numFmtId="165" fontId="4" fillId="0" borderId="0" xfId="0" applyNumberFormat="1" applyFont="1" applyFill="1" applyAlignment="1">
      <alignment/>
    </xf>
    <xf numFmtId="6" fontId="4" fillId="0" borderId="0" xfId="0" applyNumberFormat="1" applyFont="1" applyFill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6" fontId="3" fillId="2" borderId="0" xfId="0" applyNumberFormat="1" applyFont="1" applyFill="1" applyBorder="1" applyAlignment="1">
      <alignment horizontal="right" vertical="top"/>
    </xf>
    <xf numFmtId="165" fontId="4" fillId="3" borderId="0" xfId="0" applyNumberFormat="1" applyFont="1" applyFill="1" applyAlignment="1">
      <alignment/>
    </xf>
    <xf numFmtId="0" fontId="3" fillId="0" borderId="0" xfId="0" applyFont="1" applyAlignment="1">
      <alignment horizontal="left" vertical="top" wrapText="1"/>
    </xf>
    <xf numFmtId="165" fontId="4" fillId="4" borderId="1" xfId="0" applyNumberFormat="1" applyFont="1" applyFill="1" applyBorder="1" applyAlignment="1">
      <alignment horizontal="right" vertical="top"/>
    </xf>
    <xf numFmtId="165" fontId="4" fillId="4" borderId="1" xfId="0" applyNumberFormat="1" applyFont="1" applyFill="1" applyBorder="1" applyAlignment="1">
      <alignment/>
    </xf>
    <xf numFmtId="6" fontId="4" fillId="4" borderId="1" xfId="0" applyNumberFormat="1" applyFont="1" applyFill="1" applyBorder="1" applyAlignment="1">
      <alignment horizontal="right" vertical="top"/>
    </xf>
    <xf numFmtId="6" fontId="4" fillId="0" borderId="1" xfId="0" applyNumberFormat="1" applyFont="1" applyFill="1" applyBorder="1" applyAlignment="1">
      <alignment horizontal="right" vertical="top"/>
    </xf>
    <xf numFmtId="6" fontId="3" fillId="0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wrapText="1"/>
    </xf>
    <xf numFmtId="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5" borderId="1" xfId="0" applyFont="1" applyFill="1" applyBorder="1" applyAlignment="1">
      <alignment horizontal="left" vertical="top" wrapText="1"/>
    </xf>
    <xf numFmtId="6" fontId="1" fillId="5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horizontal="left" vertical="top"/>
    </xf>
    <xf numFmtId="0" fontId="4" fillId="0" borderId="0" xfId="0" applyFont="1" applyAlignment="1">
      <alignment vertical="top" wrapText="1"/>
    </xf>
    <xf numFmtId="6" fontId="3" fillId="0" borderId="0" xfId="0" applyNumberFormat="1" applyFont="1" applyFill="1" applyAlignment="1">
      <alignment horizontal="right" vertical="top"/>
    </xf>
    <xf numFmtId="6" fontId="3" fillId="0" borderId="0" xfId="0" applyNumberFormat="1" applyFont="1" applyFill="1" applyAlignment="1">
      <alignment vertical="top"/>
    </xf>
    <xf numFmtId="6" fontId="4" fillId="0" borderId="0" xfId="0" applyNumberFormat="1" applyFont="1" applyAlignment="1">
      <alignment/>
    </xf>
    <xf numFmtId="6" fontId="3" fillId="0" borderId="0" xfId="0" applyNumberFormat="1" applyFont="1" applyFill="1" applyAlignment="1">
      <alignment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6" fontId="0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3.57421875" style="0" customWidth="1"/>
    <col min="2" max="2" width="12.140625" style="0" customWidth="1"/>
    <col min="4" max="5" width="8.8515625" style="0" customWidth="1"/>
    <col min="6" max="6" width="8.57421875" style="0" customWidth="1"/>
    <col min="7" max="7" width="8.8515625" style="0" customWidth="1"/>
    <col min="8" max="8" width="9.00390625" style="0" customWidth="1"/>
    <col min="9" max="9" width="8.7109375" style="0" customWidth="1"/>
    <col min="10" max="10" width="8.140625" style="0" customWidth="1"/>
    <col min="11" max="16" width="7.8515625" style="0" customWidth="1"/>
    <col min="17" max="17" width="7.7109375" style="0" customWidth="1"/>
  </cols>
  <sheetData>
    <row r="1" spans="1:3" ht="12.75">
      <c r="A1" s="43" t="s">
        <v>28</v>
      </c>
      <c r="B1" s="44"/>
      <c r="C1" s="44"/>
    </row>
    <row r="3" spans="1:2" ht="12.75">
      <c r="A3" s="27" t="s">
        <v>11</v>
      </c>
      <c r="B3" s="28">
        <v>600000</v>
      </c>
    </row>
    <row r="4" spans="1:2" ht="25.5">
      <c r="A4" s="27" t="s">
        <v>25</v>
      </c>
      <c r="B4" s="28">
        <v>435959</v>
      </c>
    </row>
    <row r="5" spans="1:2" ht="25.5">
      <c r="A5" s="27" t="s">
        <v>26</v>
      </c>
      <c r="B5" s="28">
        <v>75000</v>
      </c>
    </row>
    <row r="6" spans="1:2" ht="12.75">
      <c r="A6" s="29"/>
      <c r="B6" s="29"/>
    </row>
    <row r="7" spans="1:22" ht="25.5">
      <c r="A7" s="30" t="s">
        <v>27</v>
      </c>
      <c r="B7" s="31">
        <v>89041</v>
      </c>
      <c r="C7" s="46" t="s">
        <v>5</v>
      </c>
      <c r="D7" s="47"/>
      <c r="E7" s="47"/>
      <c r="F7" s="47"/>
      <c r="G7" s="47"/>
      <c r="H7" s="47"/>
      <c r="I7" s="47"/>
      <c r="J7" s="47"/>
      <c r="K7" s="47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ht="12.75">
      <c r="D8" t="s">
        <v>5</v>
      </c>
    </row>
    <row r="9" spans="1:22" ht="28.5" customHeight="1">
      <c r="A9" s="2" t="s">
        <v>0</v>
      </c>
      <c r="B9" s="2" t="s">
        <v>1</v>
      </c>
      <c r="C9" s="45" t="s">
        <v>19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0" ht="12.75">
      <c r="A10" s="8"/>
      <c r="B10" s="9"/>
      <c r="C10" s="9">
        <v>100</v>
      </c>
      <c r="D10" s="9">
        <v>95</v>
      </c>
      <c r="E10" s="9">
        <v>90</v>
      </c>
      <c r="F10" s="9">
        <v>85</v>
      </c>
      <c r="G10" s="9">
        <v>80</v>
      </c>
      <c r="H10" s="9">
        <v>75</v>
      </c>
      <c r="I10" s="9">
        <v>70</v>
      </c>
      <c r="J10" s="9">
        <v>65</v>
      </c>
      <c r="K10" s="9">
        <v>60</v>
      </c>
      <c r="L10" s="9">
        <v>55</v>
      </c>
      <c r="M10" s="9">
        <v>54</v>
      </c>
      <c r="N10" s="9">
        <v>53</v>
      </c>
      <c r="O10" s="9">
        <v>52</v>
      </c>
      <c r="P10" s="9">
        <v>51</v>
      </c>
      <c r="Q10" s="9">
        <v>50</v>
      </c>
      <c r="R10" s="3"/>
      <c r="S10" s="3"/>
      <c r="T10" s="3"/>
    </row>
    <row r="11" spans="1:20" ht="12.75">
      <c r="A11" s="9" t="s">
        <v>2</v>
      </c>
      <c r="B11" s="9">
        <v>1</v>
      </c>
      <c r="C11" s="22">
        <v>4843</v>
      </c>
      <c r="D11" s="22">
        <f>(C11/100)*95</f>
        <v>4600.85</v>
      </c>
      <c r="E11" s="22">
        <f>C11/100*90</f>
        <v>4358.7</v>
      </c>
      <c r="F11" s="22">
        <f>C11/100*85</f>
        <v>4116.55</v>
      </c>
      <c r="G11" s="22">
        <f>C11/100*80</f>
        <v>3874.4</v>
      </c>
      <c r="H11" s="22">
        <f>C11/100*75</f>
        <v>3632.25</v>
      </c>
      <c r="I11" s="22">
        <f>C11/100*70</f>
        <v>3390.1</v>
      </c>
      <c r="J11" s="22">
        <f>C11/100*65</f>
        <v>3147.95</v>
      </c>
      <c r="K11" s="22">
        <f aca="true" t="shared" si="0" ref="K11:K27">C11/100*60</f>
        <v>2905.8</v>
      </c>
      <c r="L11" s="23">
        <f aca="true" t="shared" si="1" ref="L11:L27">C11/100*55</f>
        <v>2663.65</v>
      </c>
      <c r="M11" s="23">
        <f aca="true" t="shared" si="2" ref="M11:M27">C11/100*54</f>
        <v>2615.22</v>
      </c>
      <c r="N11" s="23">
        <f aca="true" t="shared" si="3" ref="N11:N27">C11/100*53</f>
        <v>2566.79</v>
      </c>
      <c r="O11" s="23">
        <f aca="true" t="shared" si="4" ref="O11:O27">C11/100*52</f>
        <v>2518.36</v>
      </c>
      <c r="P11" s="23">
        <f aca="true" t="shared" si="5" ref="P11:P27">C11/100*51</f>
        <v>2469.93</v>
      </c>
      <c r="Q11" s="22">
        <f aca="true" t="shared" si="6" ref="Q11:Q27">C11/100*50</f>
        <v>2421.5</v>
      </c>
      <c r="R11" s="3"/>
      <c r="S11" s="3"/>
      <c r="T11" s="3"/>
    </row>
    <row r="12" spans="1:20" ht="12.75">
      <c r="A12" s="9" t="s">
        <v>3</v>
      </c>
      <c r="B12" s="9">
        <v>5</v>
      </c>
      <c r="C12" s="24">
        <v>24835</v>
      </c>
      <c r="D12" s="24">
        <f aca="true" t="shared" si="7" ref="D12:D27">(C12/100)*95</f>
        <v>23593.25</v>
      </c>
      <c r="E12" s="24">
        <f aca="true" t="shared" si="8" ref="E12:E27">(C12/100)*90</f>
        <v>22351.5</v>
      </c>
      <c r="F12" s="24">
        <f aca="true" t="shared" si="9" ref="F12:F27">(C12/100)*85</f>
        <v>21109.75</v>
      </c>
      <c r="G12" s="24">
        <f aca="true" t="shared" si="10" ref="G12:G27">(C12/100)*80</f>
        <v>19868</v>
      </c>
      <c r="H12" s="24">
        <f aca="true" t="shared" si="11" ref="H12:H27">(C12/100)*75</f>
        <v>18626.25</v>
      </c>
      <c r="I12" s="24">
        <f aca="true" t="shared" si="12" ref="I12:I27">(C12/100)*70</f>
        <v>17384.5</v>
      </c>
      <c r="J12" s="24">
        <f aca="true" t="shared" si="13" ref="J12:J27">(C12/100)*65</f>
        <v>16142.75</v>
      </c>
      <c r="K12" s="22">
        <f t="shared" si="0"/>
        <v>14901</v>
      </c>
      <c r="L12" s="23">
        <f t="shared" si="1"/>
        <v>13659.25</v>
      </c>
      <c r="M12" s="23">
        <f t="shared" si="2"/>
        <v>13410.9</v>
      </c>
      <c r="N12" s="23">
        <f t="shared" si="3"/>
        <v>13162.55</v>
      </c>
      <c r="O12" s="23">
        <f t="shared" si="4"/>
        <v>12914.199999999999</v>
      </c>
      <c r="P12" s="23">
        <f t="shared" si="5"/>
        <v>12665.85</v>
      </c>
      <c r="Q12" s="22">
        <f t="shared" si="6"/>
        <v>12417.5</v>
      </c>
      <c r="R12" s="5"/>
      <c r="S12" s="5"/>
      <c r="T12" s="5"/>
    </row>
    <row r="13" spans="1:20" ht="12.75">
      <c r="A13" s="9" t="s">
        <v>4</v>
      </c>
      <c r="B13" s="9">
        <v>8</v>
      </c>
      <c r="C13" s="24">
        <v>39763</v>
      </c>
      <c r="D13" s="24">
        <f>(C13/100)*95</f>
        <v>37774.85</v>
      </c>
      <c r="E13" s="24">
        <f t="shared" si="8"/>
        <v>35786.7</v>
      </c>
      <c r="F13" s="24">
        <f t="shared" si="9"/>
        <v>33798.55</v>
      </c>
      <c r="G13" s="24">
        <f t="shared" si="10"/>
        <v>31810.4</v>
      </c>
      <c r="H13" s="24">
        <f t="shared" si="11"/>
        <v>29822.25</v>
      </c>
      <c r="I13" s="24">
        <f t="shared" si="12"/>
        <v>27834.1</v>
      </c>
      <c r="J13" s="24">
        <f t="shared" si="13"/>
        <v>25845.95</v>
      </c>
      <c r="K13" s="22">
        <f t="shared" si="0"/>
        <v>23857.8</v>
      </c>
      <c r="L13" s="23">
        <f t="shared" si="1"/>
        <v>21869.65</v>
      </c>
      <c r="M13" s="23">
        <f t="shared" si="2"/>
        <v>21472.02</v>
      </c>
      <c r="N13" s="23">
        <f t="shared" si="3"/>
        <v>21074.39</v>
      </c>
      <c r="O13" s="23">
        <f t="shared" si="4"/>
        <v>20676.76</v>
      </c>
      <c r="P13" s="23">
        <f t="shared" si="5"/>
        <v>20279.13</v>
      </c>
      <c r="Q13" s="22">
        <f t="shared" si="6"/>
        <v>19881.5</v>
      </c>
      <c r="R13" s="5"/>
      <c r="S13" s="5"/>
      <c r="T13" s="5"/>
    </row>
    <row r="14" spans="1:20" ht="12.75">
      <c r="A14" s="9" t="s">
        <v>20</v>
      </c>
      <c r="B14" s="9">
        <v>11</v>
      </c>
      <c r="C14" s="24">
        <v>52113</v>
      </c>
      <c r="D14" s="24">
        <f t="shared" si="7"/>
        <v>49507.35</v>
      </c>
      <c r="E14" s="24">
        <f>(C14/100)*90</f>
        <v>46901.7</v>
      </c>
      <c r="F14" s="24">
        <f>(C14/100)*85</f>
        <v>44296.05</v>
      </c>
      <c r="G14" s="24">
        <f>(C14/100)*80</f>
        <v>41690.4</v>
      </c>
      <c r="H14" s="24">
        <f>(C14/100)*75</f>
        <v>39084.75</v>
      </c>
      <c r="I14" s="24">
        <f>(C14/100)*70</f>
        <v>36479.1</v>
      </c>
      <c r="J14" s="24">
        <f>(C14/100)*65</f>
        <v>33873.45</v>
      </c>
      <c r="K14" s="24">
        <f>C14/100*60</f>
        <v>31267.8</v>
      </c>
      <c r="L14" s="23">
        <f>C14/100*55</f>
        <v>28662.15</v>
      </c>
      <c r="M14" s="23">
        <f t="shared" si="2"/>
        <v>28141.02</v>
      </c>
      <c r="N14" s="23">
        <f t="shared" si="3"/>
        <v>27619.89</v>
      </c>
      <c r="O14" s="23">
        <f t="shared" si="4"/>
        <v>27098.76</v>
      </c>
      <c r="P14" s="23">
        <f t="shared" si="5"/>
        <v>26577.63</v>
      </c>
      <c r="Q14" s="22">
        <f>C14/100*50</f>
        <v>26056.5</v>
      </c>
      <c r="R14" s="5"/>
      <c r="S14" s="5"/>
      <c r="T14" s="5"/>
    </row>
    <row r="15" spans="1:20" ht="12.75">
      <c r="A15" s="9" t="s">
        <v>21</v>
      </c>
      <c r="B15" s="9">
        <v>12</v>
      </c>
      <c r="C15" s="24">
        <v>57113</v>
      </c>
      <c r="D15" s="24">
        <f t="shared" si="7"/>
        <v>54257.35</v>
      </c>
      <c r="E15" s="24">
        <f>(C15/100)*90</f>
        <v>51401.7</v>
      </c>
      <c r="F15" s="24">
        <f>(C15/100)*85</f>
        <v>48546.05</v>
      </c>
      <c r="G15" s="24">
        <f>(C15/100)*80</f>
        <v>45690.4</v>
      </c>
      <c r="H15" s="24">
        <f>(C15/100)*75</f>
        <v>42834.75</v>
      </c>
      <c r="I15" s="24">
        <f>(C15/100)*70</f>
        <v>39979.1</v>
      </c>
      <c r="J15" s="24">
        <f>(C15/100)*65</f>
        <v>37123.45</v>
      </c>
      <c r="K15" s="24">
        <f>C15/100*60</f>
        <v>34267.8</v>
      </c>
      <c r="L15" s="23">
        <f>C15/100*55</f>
        <v>31412.15</v>
      </c>
      <c r="M15" s="23">
        <f t="shared" si="2"/>
        <v>30841.02</v>
      </c>
      <c r="N15" s="23">
        <f t="shared" si="3"/>
        <v>30269.89</v>
      </c>
      <c r="O15" s="23">
        <f t="shared" si="4"/>
        <v>29698.76</v>
      </c>
      <c r="P15" s="23">
        <f t="shared" si="5"/>
        <v>29127.63</v>
      </c>
      <c r="Q15" s="22">
        <f>C15/100*50</f>
        <v>28556.5</v>
      </c>
      <c r="R15" s="5"/>
      <c r="S15" s="5"/>
      <c r="T15" s="5"/>
    </row>
    <row r="16" spans="1:20" ht="12.75">
      <c r="A16" s="9" t="s">
        <v>22</v>
      </c>
      <c r="B16" s="9">
        <v>13</v>
      </c>
      <c r="C16" s="24">
        <v>62113</v>
      </c>
      <c r="D16" s="24">
        <f t="shared" si="7"/>
        <v>59007.35</v>
      </c>
      <c r="E16" s="24">
        <f>(C16/100)*90</f>
        <v>55901.7</v>
      </c>
      <c r="F16" s="24">
        <f>(C16/100)*85</f>
        <v>52796.05</v>
      </c>
      <c r="G16" s="24">
        <f>(C16/100)*80</f>
        <v>49690.4</v>
      </c>
      <c r="H16" s="24">
        <f>(C16/100)*75</f>
        <v>46584.75</v>
      </c>
      <c r="I16" s="24">
        <f>(C16/100)*70</f>
        <v>43479.1</v>
      </c>
      <c r="J16" s="24">
        <f>(C16/100)*65</f>
        <v>40373.45</v>
      </c>
      <c r="K16" s="24">
        <f>C16/100*60</f>
        <v>37267.8</v>
      </c>
      <c r="L16" s="23">
        <f>C16/100*55</f>
        <v>34162.15</v>
      </c>
      <c r="M16" s="23">
        <f t="shared" si="2"/>
        <v>33541.02</v>
      </c>
      <c r="N16" s="23">
        <f t="shared" si="3"/>
        <v>32919.89</v>
      </c>
      <c r="O16" s="23">
        <f t="shared" si="4"/>
        <v>32298.76</v>
      </c>
      <c r="P16" s="23">
        <f t="shared" si="5"/>
        <v>31677.63</v>
      </c>
      <c r="Q16" s="22">
        <f>C16/100*50</f>
        <v>31056.5</v>
      </c>
      <c r="R16" s="5"/>
      <c r="S16" s="5"/>
      <c r="T16" s="5"/>
    </row>
    <row r="17" spans="1:20" ht="12.75">
      <c r="A17" s="9" t="s">
        <v>6</v>
      </c>
      <c r="B17" s="9">
        <v>14</v>
      </c>
      <c r="C17" s="24">
        <v>67113</v>
      </c>
      <c r="D17" s="24">
        <f t="shared" si="7"/>
        <v>63757.35</v>
      </c>
      <c r="E17" s="24">
        <f t="shared" si="8"/>
        <v>60401.7</v>
      </c>
      <c r="F17" s="24">
        <f t="shared" si="9"/>
        <v>57046.05</v>
      </c>
      <c r="G17" s="24">
        <f t="shared" si="10"/>
        <v>53690.4</v>
      </c>
      <c r="H17" s="24">
        <f t="shared" si="11"/>
        <v>50334.75</v>
      </c>
      <c r="I17" s="24">
        <f t="shared" si="12"/>
        <v>46979.1</v>
      </c>
      <c r="J17" s="24">
        <f t="shared" si="13"/>
        <v>43623.45</v>
      </c>
      <c r="K17" s="22">
        <f t="shared" si="0"/>
        <v>40267.8</v>
      </c>
      <c r="L17" s="23">
        <f t="shared" si="1"/>
        <v>36912.15</v>
      </c>
      <c r="M17" s="23">
        <f t="shared" si="2"/>
        <v>36241.02</v>
      </c>
      <c r="N17" s="23">
        <f t="shared" si="3"/>
        <v>35569.89</v>
      </c>
      <c r="O17" s="23">
        <f t="shared" si="4"/>
        <v>34898.76</v>
      </c>
      <c r="P17" s="23">
        <f t="shared" si="5"/>
        <v>34227.63</v>
      </c>
      <c r="Q17" s="22">
        <f t="shared" si="6"/>
        <v>33556.5</v>
      </c>
      <c r="R17" s="5"/>
      <c r="S17" s="5"/>
      <c r="T17" s="5"/>
    </row>
    <row r="18" spans="1:20" ht="12.75">
      <c r="A18" s="9" t="s">
        <v>18</v>
      </c>
      <c r="B18" s="9">
        <v>16</v>
      </c>
      <c r="C18" s="24">
        <v>76973</v>
      </c>
      <c r="D18" s="24">
        <f t="shared" si="7"/>
        <v>73124.35</v>
      </c>
      <c r="E18" s="24">
        <f t="shared" si="8"/>
        <v>69275.7</v>
      </c>
      <c r="F18" s="24">
        <f t="shared" si="9"/>
        <v>65427.05</v>
      </c>
      <c r="G18" s="24">
        <f t="shared" si="10"/>
        <v>61578.4</v>
      </c>
      <c r="H18" s="24">
        <f t="shared" si="11"/>
        <v>57729.75</v>
      </c>
      <c r="I18" s="24">
        <f t="shared" si="12"/>
        <v>53881.1</v>
      </c>
      <c r="J18" s="24">
        <f t="shared" si="13"/>
        <v>50032.450000000004</v>
      </c>
      <c r="K18" s="22">
        <f t="shared" si="0"/>
        <v>46183.8</v>
      </c>
      <c r="L18" s="23">
        <f t="shared" si="1"/>
        <v>42335.15</v>
      </c>
      <c r="M18" s="23">
        <f t="shared" si="2"/>
        <v>41565.42</v>
      </c>
      <c r="N18" s="23">
        <f t="shared" si="3"/>
        <v>40795.69</v>
      </c>
      <c r="O18" s="23">
        <f t="shared" si="4"/>
        <v>40025.96</v>
      </c>
      <c r="P18" s="23">
        <f t="shared" si="5"/>
        <v>39256.23</v>
      </c>
      <c r="Q18" s="22">
        <f t="shared" si="6"/>
        <v>38486.5</v>
      </c>
      <c r="R18" s="5"/>
      <c r="S18" s="5"/>
      <c r="T18" s="5"/>
    </row>
    <row r="19" spans="1:20" ht="12.75">
      <c r="A19" s="9" t="s">
        <v>13</v>
      </c>
      <c r="B19" s="9">
        <v>18</v>
      </c>
      <c r="C19" s="24">
        <v>86923</v>
      </c>
      <c r="D19" s="24">
        <f t="shared" si="7"/>
        <v>82576.85</v>
      </c>
      <c r="E19" s="24">
        <f t="shared" si="8"/>
        <v>78230.7</v>
      </c>
      <c r="F19" s="24">
        <f t="shared" si="9"/>
        <v>73884.55</v>
      </c>
      <c r="G19" s="24">
        <f t="shared" si="10"/>
        <v>69538.4</v>
      </c>
      <c r="H19" s="24">
        <f t="shared" si="11"/>
        <v>65192.25</v>
      </c>
      <c r="I19" s="24">
        <f t="shared" si="12"/>
        <v>60846.1</v>
      </c>
      <c r="J19" s="24">
        <f t="shared" si="13"/>
        <v>56499.950000000004</v>
      </c>
      <c r="K19" s="22">
        <f t="shared" si="0"/>
        <v>52153.8</v>
      </c>
      <c r="L19" s="23">
        <f t="shared" si="1"/>
        <v>47807.65</v>
      </c>
      <c r="M19" s="23">
        <f t="shared" si="2"/>
        <v>46938.42</v>
      </c>
      <c r="N19" s="23">
        <f t="shared" si="3"/>
        <v>46069.19</v>
      </c>
      <c r="O19" s="23">
        <f t="shared" si="4"/>
        <v>45199.96</v>
      </c>
      <c r="P19" s="23">
        <f t="shared" si="5"/>
        <v>44330.73</v>
      </c>
      <c r="Q19" s="22">
        <f t="shared" si="6"/>
        <v>43461.5</v>
      </c>
      <c r="R19" s="5"/>
      <c r="S19" s="5"/>
      <c r="T19" s="5"/>
    </row>
    <row r="20" spans="1:20" ht="12.75">
      <c r="A20" s="9" t="s">
        <v>7</v>
      </c>
      <c r="B20" s="9">
        <v>21</v>
      </c>
      <c r="C20" s="25">
        <v>101637</v>
      </c>
      <c r="D20" s="25">
        <f t="shared" si="7"/>
        <v>96555.15</v>
      </c>
      <c r="E20" s="25">
        <f t="shared" si="8"/>
        <v>91473.3</v>
      </c>
      <c r="F20" s="24">
        <f t="shared" si="9"/>
        <v>86391.45</v>
      </c>
      <c r="G20" s="24">
        <f t="shared" si="10"/>
        <v>81309.6</v>
      </c>
      <c r="H20" s="24">
        <f t="shared" si="11"/>
        <v>76227.75</v>
      </c>
      <c r="I20" s="24">
        <f t="shared" si="12"/>
        <v>71145.9</v>
      </c>
      <c r="J20" s="24">
        <f t="shared" si="13"/>
        <v>66064.05</v>
      </c>
      <c r="K20" s="22">
        <f t="shared" si="0"/>
        <v>60982.2</v>
      </c>
      <c r="L20" s="23">
        <f t="shared" si="1"/>
        <v>55900.35</v>
      </c>
      <c r="M20" s="23">
        <f t="shared" si="2"/>
        <v>54883.98</v>
      </c>
      <c r="N20" s="23">
        <f t="shared" si="3"/>
        <v>53867.61</v>
      </c>
      <c r="O20" s="23">
        <f t="shared" si="4"/>
        <v>52851.24</v>
      </c>
      <c r="P20" s="23">
        <f t="shared" si="5"/>
        <v>51834.87</v>
      </c>
      <c r="Q20" s="22">
        <f t="shared" si="6"/>
        <v>50818.5</v>
      </c>
      <c r="R20" s="5"/>
      <c r="S20" s="5"/>
      <c r="T20" s="5"/>
    </row>
    <row r="21" spans="1:20" ht="12.75">
      <c r="A21" s="9" t="s">
        <v>8</v>
      </c>
      <c r="B21" s="9">
        <v>23</v>
      </c>
      <c r="C21" s="25">
        <v>111569</v>
      </c>
      <c r="D21" s="25">
        <f t="shared" si="7"/>
        <v>105990.55</v>
      </c>
      <c r="E21" s="25">
        <f t="shared" si="8"/>
        <v>100412.1</v>
      </c>
      <c r="F21" s="25">
        <f t="shared" si="9"/>
        <v>94833.65000000001</v>
      </c>
      <c r="G21" s="25">
        <f t="shared" si="10"/>
        <v>89255.20000000001</v>
      </c>
      <c r="H21" s="24">
        <f t="shared" si="11"/>
        <v>83676.75</v>
      </c>
      <c r="I21" s="24">
        <f t="shared" si="12"/>
        <v>78098.3</v>
      </c>
      <c r="J21" s="24">
        <f t="shared" si="13"/>
        <v>72519.85</v>
      </c>
      <c r="K21" s="22">
        <f t="shared" si="0"/>
        <v>66941.40000000001</v>
      </c>
      <c r="L21" s="23">
        <f t="shared" si="1"/>
        <v>61362.950000000004</v>
      </c>
      <c r="M21" s="23">
        <f t="shared" si="2"/>
        <v>60247.26</v>
      </c>
      <c r="N21" s="23">
        <f t="shared" si="3"/>
        <v>59131.57</v>
      </c>
      <c r="O21" s="23">
        <f t="shared" si="4"/>
        <v>58015.880000000005</v>
      </c>
      <c r="P21" s="23">
        <f t="shared" si="5"/>
        <v>56900.19</v>
      </c>
      <c r="Q21" s="22">
        <f t="shared" si="6"/>
        <v>55784.5</v>
      </c>
      <c r="R21" s="5"/>
      <c r="S21" s="5"/>
      <c r="T21" s="5"/>
    </row>
    <row r="22" spans="1:20" ht="12.75">
      <c r="A22" s="9" t="s">
        <v>9</v>
      </c>
      <c r="B22" s="9">
        <v>24</v>
      </c>
      <c r="C22" s="25">
        <v>116569</v>
      </c>
      <c r="D22" s="25">
        <f t="shared" si="7"/>
        <v>110740.55</v>
      </c>
      <c r="E22" s="25">
        <f t="shared" si="8"/>
        <v>104912.1</v>
      </c>
      <c r="F22" s="25">
        <f t="shared" si="9"/>
        <v>99083.65000000001</v>
      </c>
      <c r="G22" s="25">
        <f t="shared" si="10"/>
        <v>93255.20000000001</v>
      </c>
      <c r="H22" s="24">
        <f t="shared" si="11"/>
        <v>87426.75</v>
      </c>
      <c r="I22" s="24">
        <f t="shared" si="12"/>
        <v>81598.3</v>
      </c>
      <c r="J22" s="24">
        <f t="shared" si="13"/>
        <v>75769.85</v>
      </c>
      <c r="K22" s="22">
        <f t="shared" si="0"/>
        <v>69941.40000000001</v>
      </c>
      <c r="L22" s="23">
        <f t="shared" si="1"/>
        <v>64112.950000000004</v>
      </c>
      <c r="M22" s="23">
        <f t="shared" si="2"/>
        <v>62947.26</v>
      </c>
      <c r="N22" s="23">
        <f t="shared" si="3"/>
        <v>61781.57</v>
      </c>
      <c r="O22" s="23">
        <f t="shared" si="4"/>
        <v>60615.880000000005</v>
      </c>
      <c r="P22" s="23">
        <f t="shared" si="5"/>
        <v>59450.19</v>
      </c>
      <c r="Q22" s="22">
        <f t="shared" si="6"/>
        <v>58284.5</v>
      </c>
      <c r="R22" s="5"/>
      <c r="S22" s="5"/>
      <c r="T22" s="5"/>
    </row>
    <row r="23" spans="1:20" ht="12.75">
      <c r="A23" s="9" t="s">
        <v>15</v>
      </c>
      <c r="B23" s="9">
        <v>27</v>
      </c>
      <c r="C23" s="25">
        <v>126704</v>
      </c>
      <c r="D23" s="25">
        <f t="shared" si="7"/>
        <v>120368.8</v>
      </c>
      <c r="E23" s="25">
        <f t="shared" si="8"/>
        <v>114033.59999999999</v>
      </c>
      <c r="F23" s="25">
        <f t="shared" si="9"/>
        <v>107698.4</v>
      </c>
      <c r="G23" s="25">
        <f t="shared" si="10"/>
        <v>101363.2</v>
      </c>
      <c r="H23" s="25">
        <f t="shared" si="11"/>
        <v>95028</v>
      </c>
      <c r="I23" s="24">
        <f t="shared" si="12"/>
        <v>88692.8</v>
      </c>
      <c r="J23" s="24">
        <f t="shared" si="13"/>
        <v>82357.59999999999</v>
      </c>
      <c r="K23" s="22">
        <f t="shared" si="0"/>
        <v>76022.4</v>
      </c>
      <c r="L23" s="23">
        <f t="shared" si="1"/>
        <v>69687.2</v>
      </c>
      <c r="M23" s="23">
        <f t="shared" si="2"/>
        <v>68420.16</v>
      </c>
      <c r="N23" s="23">
        <f t="shared" si="3"/>
        <v>67153.12</v>
      </c>
      <c r="O23" s="23">
        <f t="shared" si="4"/>
        <v>65886.08</v>
      </c>
      <c r="P23" s="23">
        <f t="shared" si="5"/>
        <v>64619.04</v>
      </c>
      <c r="Q23" s="22">
        <f t="shared" si="6"/>
        <v>63352</v>
      </c>
      <c r="R23" s="5"/>
      <c r="S23" s="5"/>
      <c r="T23" s="5"/>
    </row>
    <row r="24" spans="1:20" ht="12.75">
      <c r="A24" s="9" t="s">
        <v>16</v>
      </c>
      <c r="B24" s="9">
        <v>28</v>
      </c>
      <c r="C24" s="25">
        <v>131304</v>
      </c>
      <c r="D24" s="25">
        <f t="shared" si="7"/>
        <v>124738.8</v>
      </c>
      <c r="E24" s="25">
        <f t="shared" si="8"/>
        <v>118173.59999999999</v>
      </c>
      <c r="F24" s="25">
        <f t="shared" si="9"/>
        <v>111608.4</v>
      </c>
      <c r="G24" s="25">
        <f t="shared" si="10"/>
        <v>105043.2</v>
      </c>
      <c r="H24" s="25">
        <f t="shared" si="11"/>
        <v>98478</v>
      </c>
      <c r="I24" s="25">
        <f t="shared" si="12"/>
        <v>91912.8</v>
      </c>
      <c r="J24" s="24">
        <f t="shared" si="13"/>
        <v>85347.59999999999</v>
      </c>
      <c r="K24" s="22">
        <f t="shared" si="0"/>
        <v>78782.4</v>
      </c>
      <c r="L24" s="23">
        <f t="shared" si="1"/>
        <v>72217.2</v>
      </c>
      <c r="M24" s="23">
        <f t="shared" si="2"/>
        <v>70904.16</v>
      </c>
      <c r="N24" s="23">
        <f t="shared" si="3"/>
        <v>69591.12</v>
      </c>
      <c r="O24" s="23">
        <f t="shared" si="4"/>
        <v>68278.08</v>
      </c>
      <c r="P24" s="23">
        <f t="shared" si="5"/>
        <v>66965.04</v>
      </c>
      <c r="Q24" s="22">
        <f t="shared" si="6"/>
        <v>65652</v>
      </c>
      <c r="R24" s="5"/>
      <c r="S24" s="5"/>
      <c r="T24" s="5"/>
    </row>
    <row r="25" spans="1:20" ht="12.75">
      <c r="A25" s="9" t="s">
        <v>23</v>
      </c>
      <c r="B25" s="9">
        <v>29</v>
      </c>
      <c r="C25" s="25">
        <v>136204</v>
      </c>
      <c r="D25" s="25">
        <f t="shared" si="7"/>
        <v>129393.8</v>
      </c>
      <c r="E25" s="25">
        <f t="shared" si="8"/>
        <v>122583.59999999999</v>
      </c>
      <c r="F25" s="25">
        <f t="shared" si="9"/>
        <v>115773.4</v>
      </c>
      <c r="G25" s="25">
        <f t="shared" si="10"/>
        <v>108963.2</v>
      </c>
      <c r="H25" s="25">
        <f t="shared" si="11"/>
        <v>102153</v>
      </c>
      <c r="I25" s="25">
        <f t="shared" si="12"/>
        <v>95342.8</v>
      </c>
      <c r="J25" s="24">
        <f t="shared" si="13"/>
        <v>88532.59999999999</v>
      </c>
      <c r="K25" s="22">
        <f t="shared" si="0"/>
        <v>81722.4</v>
      </c>
      <c r="L25" s="23">
        <f t="shared" si="1"/>
        <v>74912.2</v>
      </c>
      <c r="M25" s="23">
        <f t="shared" si="2"/>
        <v>73550.16</v>
      </c>
      <c r="N25" s="23">
        <f t="shared" si="3"/>
        <v>72188.12</v>
      </c>
      <c r="O25" s="23">
        <f t="shared" si="4"/>
        <v>70826.08</v>
      </c>
      <c r="P25" s="23">
        <f t="shared" si="5"/>
        <v>69464.04</v>
      </c>
      <c r="Q25" s="22">
        <f t="shared" si="6"/>
        <v>68102</v>
      </c>
      <c r="R25" s="5"/>
      <c r="S25" s="5"/>
      <c r="T25" s="5"/>
    </row>
    <row r="26" spans="1:20" ht="12.75">
      <c r="A26" s="9" t="s">
        <v>24</v>
      </c>
      <c r="B26" s="9">
        <v>30</v>
      </c>
      <c r="C26" s="25">
        <v>141204</v>
      </c>
      <c r="D26" s="25">
        <f t="shared" si="7"/>
        <v>134143.8</v>
      </c>
      <c r="E26" s="25">
        <f t="shared" si="8"/>
        <v>127083.59999999999</v>
      </c>
      <c r="F26" s="25">
        <f t="shared" si="9"/>
        <v>120023.4</v>
      </c>
      <c r="G26" s="25">
        <f t="shared" si="10"/>
        <v>112963.2</v>
      </c>
      <c r="H26" s="25">
        <f t="shared" si="11"/>
        <v>105903</v>
      </c>
      <c r="I26" s="25">
        <f t="shared" si="12"/>
        <v>98842.8</v>
      </c>
      <c r="J26" s="25">
        <f t="shared" si="13"/>
        <v>91782.59999999999</v>
      </c>
      <c r="K26" s="22">
        <f t="shared" si="0"/>
        <v>84722.4</v>
      </c>
      <c r="L26" s="23">
        <f t="shared" si="1"/>
        <v>77662.2</v>
      </c>
      <c r="M26" s="23">
        <f t="shared" si="2"/>
        <v>76250.16</v>
      </c>
      <c r="N26" s="23">
        <f t="shared" si="3"/>
        <v>74838.12</v>
      </c>
      <c r="O26" s="23">
        <f t="shared" si="4"/>
        <v>73426.08</v>
      </c>
      <c r="P26" s="23">
        <f t="shared" si="5"/>
        <v>72014.04</v>
      </c>
      <c r="Q26" s="22">
        <f t="shared" si="6"/>
        <v>70602</v>
      </c>
      <c r="R26" s="5"/>
      <c r="S26" s="5"/>
      <c r="T26" s="5"/>
    </row>
    <row r="27" spans="1:20" ht="12.75">
      <c r="A27" s="9" t="s">
        <v>17</v>
      </c>
      <c r="B27" s="9">
        <v>31</v>
      </c>
      <c r="C27" s="26">
        <v>146204</v>
      </c>
      <c r="D27" s="25">
        <f t="shared" si="7"/>
        <v>138893.8</v>
      </c>
      <c r="E27" s="25">
        <f t="shared" si="8"/>
        <v>131583.6</v>
      </c>
      <c r="F27" s="25">
        <f t="shared" si="9"/>
        <v>124273.4</v>
      </c>
      <c r="G27" s="25">
        <f t="shared" si="10"/>
        <v>116963.2</v>
      </c>
      <c r="H27" s="25">
        <f t="shared" si="11"/>
        <v>109653</v>
      </c>
      <c r="I27" s="25">
        <f t="shared" si="12"/>
        <v>102342.8</v>
      </c>
      <c r="J27" s="25">
        <f t="shared" si="13"/>
        <v>95032.59999999999</v>
      </c>
      <c r="K27" s="22">
        <f t="shared" si="0"/>
        <v>87722.4</v>
      </c>
      <c r="L27" s="23">
        <f t="shared" si="1"/>
        <v>80412.2</v>
      </c>
      <c r="M27" s="23">
        <f t="shared" si="2"/>
        <v>78950.16</v>
      </c>
      <c r="N27" s="23">
        <f t="shared" si="3"/>
        <v>77488.12</v>
      </c>
      <c r="O27" s="23">
        <f t="shared" si="4"/>
        <v>76026.08</v>
      </c>
      <c r="P27" s="23">
        <f t="shared" si="5"/>
        <v>74564.04</v>
      </c>
      <c r="Q27" s="22">
        <f t="shared" si="6"/>
        <v>73102</v>
      </c>
      <c r="R27" s="5"/>
      <c r="S27" s="5"/>
      <c r="T27" s="5"/>
    </row>
    <row r="28" spans="1:20" ht="12.75">
      <c r="A28" s="3"/>
      <c r="B28" s="3"/>
      <c r="C28" s="5"/>
      <c r="D28" s="5"/>
      <c r="E28" s="5"/>
      <c r="F28" s="5"/>
      <c r="G28" s="5"/>
      <c r="H28" s="5"/>
      <c r="I28" s="5"/>
      <c r="J28" s="5"/>
      <c r="K28" s="5"/>
      <c r="L28" s="6"/>
      <c r="M28" s="6"/>
      <c r="N28" s="6"/>
      <c r="O28" s="6"/>
      <c r="P28" s="6"/>
      <c r="Q28" s="5"/>
      <c r="R28" s="5"/>
      <c r="S28" s="5"/>
      <c r="T28" s="5"/>
    </row>
    <row r="29" spans="2:5" ht="48">
      <c r="B29" s="17" t="s">
        <v>1</v>
      </c>
      <c r="C29" s="17" t="s">
        <v>10</v>
      </c>
      <c r="D29" s="48" t="s">
        <v>14</v>
      </c>
      <c r="E29" s="44"/>
    </row>
    <row r="30" spans="1:5" ht="12.75">
      <c r="A30" s="7" t="s">
        <v>12</v>
      </c>
      <c r="B30" s="18">
        <v>34</v>
      </c>
      <c r="C30" s="1">
        <v>31</v>
      </c>
      <c r="D30" s="41">
        <v>146204</v>
      </c>
      <c r="E30" s="42"/>
    </row>
  </sheetData>
  <mergeCells count="5">
    <mergeCell ref="D30:E30"/>
    <mergeCell ref="A1:C1"/>
    <mergeCell ref="C9:V9"/>
    <mergeCell ref="C7:K7"/>
    <mergeCell ref="D29:E29"/>
  </mergeCells>
  <printOptions/>
  <pageMargins left="0" right="0.0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workbookViewId="0" topLeftCell="A1">
      <selection activeCell="A1" sqref="A1:Q29"/>
    </sheetView>
  </sheetViews>
  <sheetFormatPr defaultColWidth="9.140625" defaultRowHeight="12.75"/>
  <cols>
    <col min="1" max="1" width="23.7109375" style="0" customWidth="1"/>
    <col min="2" max="2" width="12.28125" style="0" customWidth="1"/>
    <col min="3" max="3" width="7.57421875" style="0" customWidth="1"/>
    <col min="4" max="4" width="7.28125" style="0" customWidth="1"/>
    <col min="5" max="5" width="7.7109375" style="0" customWidth="1"/>
    <col min="6" max="6" width="7.421875" style="0" customWidth="1"/>
    <col min="7" max="9" width="7.140625" style="0" customWidth="1"/>
    <col min="10" max="10" width="7.421875" style="0" customWidth="1"/>
    <col min="11" max="11" width="7.57421875" style="0" customWidth="1"/>
    <col min="12" max="12" width="7.421875" style="0" customWidth="1"/>
    <col min="13" max="14" width="7.57421875" style="0" customWidth="1"/>
    <col min="15" max="15" width="7.140625" style="0" customWidth="1"/>
    <col min="16" max="16" width="7.57421875" style="0" customWidth="1"/>
    <col min="17" max="17" width="7.140625" style="0" customWidth="1"/>
  </cols>
  <sheetData>
    <row r="1" spans="1:26" ht="12.7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8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3.5" customHeight="1">
      <c r="A3" s="34"/>
      <c r="B3" s="3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24.75" customHeight="1">
      <c r="A4" s="36"/>
      <c r="B4" s="39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26.25" customHeight="1">
      <c r="A5" s="36"/>
      <c r="B5" s="39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2.75">
      <c r="A6" s="35"/>
      <c r="B6" s="40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2.75">
      <c r="A7" s="36"/>
      <c r="B7" s="38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9"/>
      <c r="S8" s="9"/>
      <c r="T8" s="9"/>
      <c r="U8" s="33"/>
      <c r="V8" s="33"/>
      <c r="W8" s="33"/>
      <c r="X8" s="33"/>
      <c r="Y8" s="33"/>
      <c r="Z8" s="33"/>
    </row>
    <row r="9" spans="1:26" ht="12.7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37"/>
      <c r="S9" s="37"/>
      <c r="T9" s="37"/>
      <c r="U9" s="33"/>
      <c r="V9" s="33"/>
      <c r="W9" s="33"/>
      <c r="X9" s="33"/>
      <c r="Y9" s="33"/>
      <c r="Z9" s="33"/>
    </row>
    <row r="10" spans="1:26" ht="12.75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1"/>
      <c r="L10" s="12"/>
      <c r="M10" s="12"/>
      <c r="N10" s="12"/>
      <c r="O10" s="12"/>
      <c r="P10" s="12"/>
      <c r="Q10" s="11"/>
      <c r="R10" s="37"/>
      <c r="S10" s="37"/>
      <c r="T10" s="37"/>
      <c r="U10" s="33"/>
      <c r="V10" s="33"/>
      <c r="W10" s="33"/>
      <c r="X10" s="33"/>
      <c r="Y10" s="33"/>
      <c r="Z10" s="33"/>
    </row>
    <row r="11" spans="1:26" ht="12.75">
      <c r="A11" s="9"/>
      <c r="B11" s="9"/>
      <c r="C11" s="13"/>
      <c r="D11" s="13"/>
      <c r="E11" s="13"/>
      <c r="F11" s="13"/>
      <c r="G11" s="13"/>
      <c r="H11" s="13"/>
      <c r="I11" s="13"/>
      <c r="J11" s="13"/>
      <c r="K11" s="14"/>
      <c r="L11" s="15"/>
      <c r="M11" s="12"/>
      <c r="N11" s="12"/>
      <c r="O11" s="12"/>
      <c r="P11" s="12"/>
      <c r="Q11" s="14"/>
      <c r="R11" s="37"/>
      <c r="S11" s="37"/>
      <c r="T11" s="37"/>
      <c r="U11" s="33"/>
      <c r="V11" s="33"/>
      <c r="W11" s="33"/>
      <c r="X11" s="33"/>
      <c r="Y11" s="33"/>
      <c r="Z11" s="33"/>
    </row>
    <row r="12" spans="1:26" ht="12.75">
      <c r="A12" s="9"/>
      <c r="B12" s="9"/>
      <c r="C12" s="13"/>
      <c r="D12" s="13"/>
      <c r="E12" s="13"/>
      <c r="F12" s="13"/>
      <c r="G12" s="13"/>
      <c r="H12" s="13"/>
      <c r="I12" s="13"/>
      <c r="J12" s="13"/>
      <c r="K12" s="14"/>
      <c r="L12" s="15"/>
      <c r="M12" s="12"/>
      <c r="N12" s="12"/>
      <c r="O12" s="12"/>
      <c r="P12" s="12"/>
      <c r="Q12" s="14"/>
      <c r="R12" s="37"/>
      <c r="S12" s="37"/>
      <c r="T12" s="37"/>
      <c r="U12" s="33"/>
      <c r="V12" s="33"/>
      <c r="W12" s="33"/>
      <c r="X12" s="33"/>
      <c r="Y12" s="33"/>
      <c r="Z12" s="33"/>
    </row>
    <row r="13" spans="1:26" ht="12.75">
      <c r="A13" s="9"/>
      <c r="B13" s="9"/>
      <c r="C13" s="13"/>
      <c r="D13" s="13"/>
      <c r="E13" s="13"/>
      <c r="F13" s="13"/>
      <c r="G13" s="13"/>
      <c r="H13" s="19"/>
      <c r="I13" s="13"/>
      <c r="J13" s="13"/>
      <c r="K13" s="13"/>
      <c r="L13" s="15"/>
      <c r="M13" s="12"/>
      <c r="N13" s="12"/>
      <c r="O13" s="12"/>
      <c r="P13" s="12"/>
      <c r="Q13" s="14"/>
      <c r="R13" s="37"/>
      <c r="S13" s="37"/>
      <c r="T13" s="37"/>
      <c r="U13" s="33"/>
      <c r="V13" s="33"/>
      <c r="W13" s="33"/>
      <c r="X13" s="33"/>
      <c r="Y13" s="33"/>
      <c r="Z13" s="33"/>
    </row>
    <row r="14" spans="1:26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7"/>
      <c r="S14" s="37"/>
      <c r="T14" s="37"/>
      <c r="U14" s="33"/>
      <c r="V14" s="33"/>
      <c r="W14" s="33"/>
      <c r="X14" s="33"/>
      <c r="Y14" s="33"/>
      <c r="Z14" s="33"/>
    </row>
    <row r="15" spans="1:26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7"/>
      <c r="S15" s="37"/>
      <c r="T15" s="37"/>
      <c r="U15" s="33"/>
      <c r="V15" s="33"/>
      <c r="W15" s="33"/>
      <c r="X15" s="33"/>
      <c r="Y15" s="33"/>
      <c r="Z15" s="33"/>
    </row>
    <row r="16" spans="1:26" ht="36.75" customHeight="1">
      <c r="A16" s="36"/>
      <c r="B16" s="36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7"/>
      <c r="S16" s="37"/>
      <c r="T16" s="37"/>
      <c r="U16" s="33"/>
      <c r="V16" s="33"/>
      <c r="W16" s="33"/>
      <c r="X16" s="33"/>
      <c r="Y16" s="33"/>
      <c r="Z16" s="33"/>
    </row>
    <row r="17" spans="1:26" ht="12.75">
      <c r="A17" s="49"/>
      <c r="B17" s="50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7"/>
      <c r="S17" s="37"/>
      <c r="T17" s="37"/>
      <c r="U17" s="33"/>
      <c r="V17" s="33"/>
      <c r="W17" s="33"/>
      <c r="X17" s="33"/>
      <c r="Y17" s="33"/>
      <c r="Z17" s="33"/>
    </row>
    <row r="18" spans="1:26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7"/>
      <c r="S18" s="37"/>
      <c r="T18" s="37"/>
      <c r="U18" s="33"/>
      <c r="V18" s="33"/>
      <c r="W18" s="33"/>
      <c r="X18" s="33"/>
      <c r="Y18" s="33"/>
      <c r="Z18" s="33"/>
    </row>
    <row r="19" spans="1:26" ht="12.75">
      <c r="A19" s="9"/>
      <c r="B19" s="9"/>
      <c r="C19" s="13"/>
      <c r="D19" s="13"/>
      <c r="E19" s="13"/>
      <c r="F19" s="13"/>
      <c r="G19" s="13"/>
      <c r="H19" s="13"/>
      <c r="I19" s="13"/>
      <c r="J19" s="13"/>
      <c r="K19" s="13"/>
      <c r="L19" s="15"/>
      <c r="M19" s="15"/>
      <c r="N19" s="15"/>
      <c r="O19" s="15"/>
      <c r="P19" s="12"/>
      <c r="Q19" s="14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2.75">
      <c r="A20" s="9"/>
      <c r="B20" s="9"/>
      <c r="C20" s="13"/>
      <c r="D20" s="13"/>
      <c r="E20" s="13"/>
      <c r="F20" s="13"/>
      <c r="G20" s="13"/>
      <c r="H20" s="13"/>
      <c r="I20" s="13"/>
      <c r="J20" s="13"/>
      <c r="K20" s="13"/>
      <c r="L20" s="15"/>
      <c r="M20" s="15"/>
      <c r="N20" s="15"/>
      <c r="O20" s="15"/>
      <c r="P20" s="12"/>
      <c r="Q20" s="14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2.75">
      <c r="A21" s="9"/>
      <c r="B21" s="9"/>
      <c r="C21" s="13"/>
      <c r="D21" s="13"/>
      <c r="E21" s="13"/>
      <c r="F21" s="13"/>
      <c r="G21" s="13"/>
      <c r="H21" s="13"/>
      <c r="I21" s="13"/>
      <c r="J21" s="13"/>
      <c r="K21" s="14"/>
      <c r="L21" s="15"/>
      <c r="M21" s="15"/>
      <c r="N21" s="15"/>
      <c r="O21" s="15"/>
      <c r="P21" s="12"/>
      <c r="Q21" s="14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>
      <c r="A22" s="9"/>
      <c r="B22" s="9"/>
      <c r="C22" s="13"/>
      <c r="D22" s="13"/>
      <c r="E22" s="13"/>
      <c r="F22" s="13"/>
      <c r="G22" s="13"/>
      <c r="H22" s="13"/>
      <c r="I22" s="13"/>
      <c r="J22" s="13"/>
      <c r="K22" s="14"/>
      <c r="L22" s="15"/>
      <c r="M22" s="15"/>
      <c r="N22" s="15"/>
      <c r="O22" s="15"/>
      <c r="P22" s="12"/>
      <c r="Q22" s="14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2.75">
      <c r="A23" s="9"/>
      <c r="B23" s="9"/>
      <c r="C23" s="13"/>
      <c r="D23" s="13"/>
      <c r="E23" s="13"/>
      <c r="F23" s="13"/>
      <c r="G23" s="13"/>
      <c r="H23" s="13"/>
      <c r="I23" s="13"/>
      <c r="J23" s="13"/>
      <c r="K23" s="14"/>
      <c r="L23" s="15"/>
      <c r="M23" s="15"/>
      <c r="N23" s="15"/>
      <c r="O23" s="15"/>
      <c r="P23" s="12"/>
      <c r="Q23" s="14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2.75">
      <c r="A24" s="9"/>
      <c r="B24" s="9"/>
      <c r="C24" s="13"/>
      <c r="D24" s="13"/>
      <c r="E24" s="13"/>
      <c r="F24" s="13"/>
      <c r="G24" s="13"/>
      <c r="H24" s="13"/>
      <c r="I24" s="13"/>
      <c r="J24" s="13"/>
      <c r="K24" s="14"/>
      <c r="L24" s="15"/>
      <c r="M24" s="15"/>
      <c r="N24" s="15"/>
      <c r="O24" s="15"/>
      <c r="P24" s="12"/>
      <c r="Q24" s="14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2.75">
      <c r="A25" s="9"/>
      <c r="B25" s="9"/>
      <c r="C25" s="16"/>
      <c r="D25" s="16"/>
      <c r="E25" s="16"/>
      <c r="F25" s="16"/>
      <c r="G25" s="16"/>
      <c r="H25" s="13"/>
      <c r="I25" s="13"/>
      <c r="J25" s="13"/>
      <c r="K25" s="14"/>
      <c r="L25" s="15"/>
      <c r="M25" s="12"/>
      <c r="N25" s="12"/>
      <c r="O25" s="20"/>
      <c r="P25" s="12"/>
      <c r="Q25" s="14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2.75">
      <c r="A26" s="9"/>
      <c r="B26" s="9"/>
      <c r="C26" s="16"/>
      <c r="D26" s="16"/>
      <c r="E26" s="16"/>
      <c r="F26" s="16"/>
      <c r="G26" s="16"/>
      <c r="H26" s="13"/>
      <c r="I26" s="13"/>
      <c r="J26" s="13"/>
      <c r="K26" s="14"/>
      <c r="L26" s="15"/>
      <c r="M26" s="12"/>
      <c r="N26" s="12"/>
      <c r="O26" s="15"/>
      <c r="P26" s="12"/>
      <c r="Q26" s="14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2.75">
      <c r="A27" s="21"/>
      <c r="B27" s="9"/>
      <c r="C27" s="16"/>
      <c r="D27" s="16"/>
      <c r="E27" s="16"/>
      <c r="F27" s="16"/>
      <c r="G27" s="16"/>
      <c r="H27" s="13"/>
      <c r="I27" s="13"/>
      <c r="J27" s="13"/>
      <c r="K27" s="14"/>
      <c r="L27" s="15"/>
      <c r="M27" s="12"/>
      <c r="N27" s="12"/>
      <c r="O27" s="15"/>
      <c r="P27" s="12"/>
      <c r="Q27" s="14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89.25" customHeight="1">
      <c r="A29" s="51"/>
      <c r="B29" s="52"/>
      <c r="C29" s="52"/>
      <c r="D29" s="5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</sheetData>
  <mergeCells count="2">
    <mergeCell ref="A17:B17"/>
    <mergeCell ref="A29:D29"/>
  </mergeCells>
  <printOptions/>
  <pageMargins left="0.35" right="0.32" top="0.3" bottom="0.31" header="0.31" footer="0.28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Harrow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KTakhar</dc:creator>
  <cp:keywords/>
  <dc:description/>
  <cp:lastModifiedBy>DGhelani</cp:lastModifiedBy>
  <cp:lastPrinted>2014-02-04T10:45:13Z</cp:lastPrinted>
  <dcterms:created xsi:type="dcterms:W3CDTF">2012-12-17T12:00:28Z</dcterms:created>
  <dcterms:modified xsi:type="dcterms:W3CDTF">2014-02-28T16:29:56Z</dcterms:modified>
  <cp:category/>
  <cp:version/>
  <cp:contentType/>
  <cp:contentStatus/>
</cp:coreProperties>
</file>